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3" i="1" l="1"/>
  <c r="G44" i="1"/>
  <c r="F14" i="1" l="1"/>
  <c r="E7" i="1"/>
  <c r="D7" i="1"/>
  <c r="G42" i="1" l="1"/>
  <c r="F34" i="1" l="1"/>
  <c r="D41" i="1"/>
  <c r="E41" i="1"/>
  <c r="F15" i="1"/>
  <c r="C41" i="1" l="1"/>
  <c r="F42" i="1" l="1"/>
  <c r="C36" i="1"/>
  <c r="D54" i="1" l="1"/>
  <c r="E54" i="1"/>
  <c r="G56" i="1"/>
  <c r="F56" i="1"/>
  <c r="G39" i="1"/>
  <c r="G29" i="1"/>
  <c r="C54" i="1"/>
  <c r="G8" i="1" l="1"/>
  <c r="G9" i="1"/>
  <c r="G10" i="1"/>
  <c r="G11" i="1"/>
  <c r="G12" i="1"/>
  <c r="G13" i="1"/>
  <c r="G16" i="1"/>
  <c r="G18" i="1"/>
  <c r="G19" i="1"/>
  <c r="G21" i="1"/>
  <c r="G22" i="1"/>
  <c r="G23" i="1"/>
  <c r="G24" i="1"/>
  <c r="G26" i="1"/>
  <c r="G28" i="1"/>
  <c r="G30" i="1"/>
  <c r="G31" i="1"/>
  <c r="G32" i="1"/>
  <c r="G33" i="1"/>
  <c r="G35" i="1"/>
  <c r="G37" i="1"/>
  <c r="G38" i="1"/>
  <c r="G40" i="1"/>
  <c r="G45" i="1"/>
  <c r="G47" i="1"/>
  <c r="G48" i="1"/>
  <c r="G49" i="1"/>
  <c r="G50" i="1"/>
  <c r="G51" i="1"/>
  <c r="G52" i="1"/>
  <c r="G53" i="1"/>
  <c r="G55" i="1"/>
  <c r="G57" i="1"/>
  <c r="G59" i="1"/>
  <c r="G60" i="1"/>
  <c r="G61" i="1"/>
  <c r="G62" i="1"/>
  <c r="G63" i="1"/>
  <c r="G64" i="1"/>
  <c r="G66" i="1"/>
  <c r="G67" i="1"/>
  <c r="G68" i="1"/>
  <c r="G69" i="1"/>
  <c r="G70" i="1"/>
  <c r="G72" i="1"/>
  <c r="G73" i="1"/>
  <c r="G74" i="1"/>
  <c r="G75" i="1"/>
  <c r="G77" i="1"/>
  <c r="G78" i="1"/>
  <c r="G79" i="1"/>
  <c r="G81" i="1"/>
  <c r="C82" i="1"/>
  <c r="C80" i="1"/>
  <c r="C76" i="1"/>
  <c r="C71" i="1"/>
  <c r="C65" i="1"/>
  <c r="C58" i="1"/>
  <c r="C46" i="1"/>
  <c r="C25" i="1"/>
  <c r="C20" i="1"/>
  <c r="C17" i="1"/>
  <c r="C7" i="1"/>
  <c r="C86" i="1" l="1"/>
  <c r="E25" i="1"/>
  <c r="G25" i="1" s="1"/>
  <c r="D25" i="1"/>
  <c r="G41" i="1"/>
  <c r="E82" i="1"/>
  <c r="D82" i="1"/>
  <c r="E80" i="1"/>
  <c r="G80" i="1" s="1"/>
  <c r="D80" i="1"/>
  <c r="E76" i="1"/>
  <c r="G76" i="1" s="1"/>
  <c r="D76" i="1"/>
  <c r="E71" i="1"/>
  <c r="G71" i="1" s="1"/>
  <c r="D71" i="1"/>
  <c r="E65" i="1"/>
  <c r="G65" i="1" s="1"/>
  <c r="D65" i="1"/>
  <c r="E58" i="1"/>
  <c r="G58" i="1" s="1"/>
  <c r="D58" i="1"/>
  <c r="G54" i="1"/>
  <c r="E46" i="1"/>
  <c r="G46" i="1" s="1"/>
  <c r="D46" i="1"/>
  <c r="E36" i="1"/>
  <c r="G36" i="1" s="1"/>
  <c r="D36" i="1"/>
  <c r="E20" i="1"/>
  <c r="G20" i="1" s="1"/>
  <c r="D20" i="1"/>
  <c r="E17" i="1"/>
  <c r="G17" i="1" s="1"/>
  <c r="D17" i="1"/>
  <c r="G7" i="1"/>
  <c r="F43" i="1"/>
  <c r="F85" i="1"/>
  <c r="F84" i="1"/>
  <c r="F81" i="1"/>
  <c r="F79" i="1"/>
  <c r="F78" i="1"/>
  <c r="F77" i="1"/>
  <c r="F75" i="1"/>
  <c r="F74" i="1"/>
  <c r="F73" i="1"/>
  <c r="F72" i="1"/>
  <c r="F70" i="1"/>
  <c r="F69" i="1"/>
  <c r="F68" i="1"/>
  <c r="F67" i="1"/>
  <c r="F66" i="1"/>
  <c r="F64" i="1"/>
  <c r="F63" i="1"/>
  <c r="F62" i="1"/>
  <c r="F61" i="1"/>
  <c r="F60" i="1"/>
  <c r="F59" i="1"/>
  <c r="F57" i="1"/>
  <c r="F55" i="1"/>
  <c r="F53" i="1"/>
  <c r="F52" i="1"/>
  <c r="F51" i="1"/>
  <c r="F50" i="1"/>
  <c r="F49" i="1"/>
  <c r="F48" i="1"/>
  <c r="F47" i="1"/>
  <c r="F45" i="1"/>
  <c r="F44" i="1"/>
  <c r="F40" i="1"/>
  <c r="F39" i="1"/>
  <c r="F38" i="1"/>
  <c r="F37" i="1"/>
  <c r="F35" i="1"/>
  <c r="F33" i="1"/>
  <c r="F32" i="1"/>
  <c r="F31" i="1"/>
  <c r="F30" i="1"/>
  <c r="F29" i="1"/>
  <c r="F28" i="1"/>
  <c r="F27" i="1"/>
  <c r="F26" i="1"/>
  <c r="F24" i="1"/>
  <c r="F23" i="1"/>
  <c r="F22" i="1"/>
  <c r="F21" i="1"/>
  <c r="F19" i="1"/>
  <c r="F18" i="1"/>
  <c r="F16" i="1"/>
  <c r="F13" i="1"/>
  <c r="F12" i="1"/>
  <c r="F11" i="1"/>
  <c r="F10" i="1"/>
  <c r="F9" i="1"/>
  <c r="F8" i="1"/>
  <c r="F41" i="1" l="1"/>
  <c r="F46" i="1"/>
  <c r="F82" i="1"/>
  <c r="F80" i="1"/>
  <c r="F71" i="1"/>
  <c r="F25" i="1"/>
  <c r="F7" i="1"/>
  <c r="E86" i="1"/>
  <c r="G86" i="1" s="1"/>
  <c r="F36" i="1"/>
  <c r="F58" i="1"/>
  <c r="F65" i="1"/>
  <c r="F76" i="1"/>
  <c r="F54" i="1"/>
  <c r="D86" i="1"/>
  <c r="F20" i="1"/>
  <c r="F17" i="1"/>
  <c r="F86" i="1" l="1"/>
</calcChain>
</file>

<file path=xl/sharedStrings.xml><?xml version="1.0" encoding="utf-8"?>
<sst xmlns="http://schemas.openxmlformats.org/spreadsheetml/2006/main" count="168" uniqueCount="168">
  <si>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</si>
  <si>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</si>
  <si>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</si>
  <si>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</si>
  <si>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</si>
  <si>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</si>
  <si>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</si>
  <si>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</si>
  <si>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</si>
  <si>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</si>
  <si>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</si>
  <si>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</si>
  <si>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</si>
  <si>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</si>
  <si>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</si>
  <si>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</si>
  <si>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</si>
  <si>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</si>
  <si>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</si>
  <si>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</si>
  <si>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</si>
  <si>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</si>
  <si>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</si>
  <si>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</si>
  <si>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</si>
  <si>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</si>
  <si>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</si>
  <si>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</si>
  <si>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</si>
  <si>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</si>
  <si>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</si>
  <si>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</si>
  <si>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</si>
  <si>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</si>
  <si>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</si>
  <si>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</si>
  <si>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</si>
  <si>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</si>
  <si>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</si>
  <si>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</si>
  <si>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</si>
  <si>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</si>
  <si>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</si>
  <si>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</si>
  <si>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</si>
  <si>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</si>
  <si>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</si>
  <si>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</si>
  <si>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</si>
  <si>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</si>
  <si>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</si>
  <si>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</si>
  <si>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</si>
  <si>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</si>
  <si>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</si>
  <si>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</si>
  <si>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</si>
  <si>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</si>
  <si>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</si>
  <si>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</si>
  <si>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</si>
  <si>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</si>
  <si>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</si>
  <si>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</si>
  <si>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</si>
  <si>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</si>
  <si>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</si>
  <si>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</si>
  <si>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</si>
  <si>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</si>
  <si>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</si>
  <si>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</si>
  <si>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</si>
  <si>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</si>
  <si>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</si>
  <si>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</si>
  <si>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</si>
  <si>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</si>
  <si>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</si>
  <si>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</si>
  <si>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</si>
  <si>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</si>
  <si>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</si>
  <si>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</si>
  <si>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</si>
  <si>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</si>
  <si>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</si>
  <si>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</si>
  <si>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</si>
  <si>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</si>
  <si>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</si>
  <si>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</si>
  <si>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</si>
  <si>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</si>
  <si>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</si>
  <si>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</si>
  <si>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</si>
  <si>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</si>
  <si>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</si>
  <si>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</si>
  <si>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</si>
  <si>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</si>
  <si>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</si>
  <si>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</si>
  <si>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</si>
  <si>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</si>
  <si>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</si>
  <si>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</si>
  <si>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</si>
  <si>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</si>
  <si>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</si>
  <si>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</si>
  <si>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</si>
  <si>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</si>
  <si>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</si>
  <si>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</si>
  <si>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</si>
  <si>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</si>
  <si>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</si>
  <si>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</si>
  <si>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</si>
  <si>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</si>
  <si>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</si>
  <si>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</si>
  <si>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</si>
  <si>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</si>
  <si>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</si>
  <si>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</si>
  <si>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</si>
  <si>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</si>
  <si>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</si>
  <si>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</si>
  <si>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</si>
  <si>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</si>
  <si>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</si>
  <si>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</si>
  <si>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</si>
  <si>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</si>
  <si>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</si>
  <si>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</si>
  <si>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</si>
  <si>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</si>
  <si>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</si>
  <si>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</si>
  <si>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</si>
  <si>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</si>
  <si>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</si>
  <si>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</si>
  <si>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</si>
  <si>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</si>
  <si>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</si>
  <si>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</si>
  <si>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</si>
  <si>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</si>
  <si>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</si>
  <si>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</si>
  <si>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</si>
  <si>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0802</t>
  </si>
  <si>
    <t>Кинематография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</si>
  <si>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</si>
  <si>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</si>
  <si>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Уточненные бюджетные назначения
на 2022 год</t>
  </si>
  <si>
    <t>Темп роста 2022 к соответствующему периоду 2021, %</t>
  </si>
  <si>
    <t>Сведения об исполнении консолидированного бюджета Брянской области за 9 месяцев 2022 года по расходам в разрезе разделов и подразделов классификации расходов в сравнении с соответствующим периодом 2021 года</t>
  </si>
  <si>
    <t>Кассовое исполнение
за 9 месяцев
2021 года</t>
  </si>
  <si>
    <t>Кассовое исполнение
за 9 месяцев
2022 года</t>
  </si>
  <si>
    <t>0108</t>
  </si>
  <si>
    <t>Международные отношения и международное сотрудничество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</si>
</sst>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19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28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  <xf numFmtId="0" fontId="6" fillId="0" borderId="10">
      <alignment horizontal="left" wrapText="1" indent="2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0" fillId="0" borderId="12"/>
    <xf numFmtId="0" fontId="6" fillId="0" borderId="13">
      <alignment horizontal="center"/>
    </xf>
    <xf numFmtId="0" fontId="11" fillId="0" borderId="14"/>
    <xf numFmtId="0" fontId="6" fillId="0" borderId="0">
      <alignment horizontal="left"/>
    </xf>
    <xf numFmtId="0" fontId="13" fillId="0" borderId="0">
      <alignment horizontal="center" vertical="top"/>
    </xf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49" fontId="6" fillId="0" borderId="0"/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22">
      <alignment horizontal="left"/>
    </xf>
    <xf numFmtId="49" fontId="6" fillId="0" borderId="22"/>
    <xf numFmtId="0" fontId="6" fillId="0" borderId="18">
      <alignment horizontal="center"/>
    </xf>
    <xf numFmtId="49" fontId="6" fillId="0" borderId="23">
      <alignment horizontal="center"/>
    </xf>
    <xf numFmtId="0" fontId="15" fillId="0" borderId="0"/>
    <xf numFmtId="0" fontId="15" fillId="0" borderId="24"/>
    <xf numFmtId="49" fontId="6" fillId="0" borderId="9">
      <alignment horizontal="center" vertical="center" wrapText="1"/>
    </xf>
    <xf numFmtId="49" fontId="6" fillId="0" borderId="13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0" fontId="6" fillId="0" borderId="29">
      <alignment horizontal="left" wrapText="1" indent="1"/>
    </xf>
    <xf numFmtId="49" fontId="6" fillId="0" borderId="30">
      <alignment horizontal="center" wrapText="1"/>
    </xf>
    <xf numFmtId="49" fontId="6" fillId="0" borderId="31">
      <alignment horizontal="center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9">
      <alignment horizontal="center"/>
    </xf>
    <xf numFmtId="0" fontId="6" fillId="0" borderId="35">
      <alignment horizontal="left" wrapText="1" indent="2"/>
    </xf>
    <xf numFmtId="0" fontId="6" fillId="0" borderId="24"/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49" fontId="6" fillId="0" borderId="0">
      <alignment horizontal="center"/>
    </xf>
    <xf numFmtId="0" fontId="6" fillId="0" borderId="11">
      <alignment horizontal="left"/>
    </xf>
    <xf numFmtId="49" fontId="6" fillId="0" borderId="11"/>
    <xf numFmtId="0" fontId="6" fillId="0" borderId="11"/>
    <xf numFmtId="0" fontId="11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0" fontId="6" fillId="0" borderId="29">
      <alignment horizontal="left" wrapText="1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49" fontId="6" fillId="0" borderId="7">
      <alignment horizontal="center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8" fillId="0" borderId="26">
      <alignment horizontal="center" vertical="center" wrapText="1"/>
    </xf>
    <xf numFmtId="0" fontId="6" fillId="0" borderId="32"/>
    <xf numFmtId="0" fontId="8" fillId="0" borderId="22">
      <alignment horizontal="center" vertical="center" textRotation="90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49" fontId="16" fillId="0" borderId="45">
      <alignment horizontal="left" vertical="center" wrapText="1"/>
    </xf>
    <xf numFmtId="0" fontId="8" fillId="0" borderId="9">
      <alignment horizontal="center" vertical="center" textRotation="90"/>
    </xf>
    <xf numFmtId="0" fontId="8" fillId="0" borderId="26">
      <alignment horizontal="center" vertical="center"/>
    </xf>
    <xf numFmtId="0" fontId="6" fillId="0" borderId="46">
      <alignment horizontal="left" vertical="center" wrapText="1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49">
      <alignment horizontal="left" vertical="center" wrapText="1"/>
    </xf>
    <xf numFmtId="0" fontId="8" fillId="0" borderId="34">
      <alignment horizontal="center" vertical="center"/>
    </xf>
    <xf numFmtId="0" fontId="6" fillId="0" borderId="50">
      <alignment horizontal="center" vertical="center"/>
    </xf>
    <xf numFmtId="49" fontId="8" fillId="0" borderId="26">
      <alignment horizontal="center" vertical="center"/>
    </xf>
    <xf numFmtId="49" fontId="6" fillId="0" borderId="46">
      <alignment horizontal="left" vertical="center" wrapText="1"/>
    </xf>
    <xf numFmtId="49" fontId="6" fillId="0" borderId="30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49">
      <alignment horizontal="left" vertical="center" wrapText="1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1" fillId="4" borderId="0"/>
    <xf numFmtId="0" fontId="15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9" fillId="0" borderId="0">
      <alignment horizontal="left" wrapText="1"/>
    </xf>
    <xf numFmtId="0" fontId="10" fillId="0" borderId="12"/>
    <xf numFmtId="0" fontId="6" fillId="0" borderId="13">
      <alignment horizontal="center"/>
    </xf>
    <xf numFmtId="0" fontId="11" fillId="0" borderId="14"/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18">
      <alignment horizontal="center"/>
    </xf>
    <xf numFmtId="49" fontId="6" fillId="0" borderId="23">
      <alignment horizontal="center"/>
    </xf>
    <xf numFmtId="0" fontId="15" fillId="0" borderId="24"/>
    <xf numFmtId="49" fontId="6" fillId="0" borderId="44">
      <alignment horizontal="center" vertical="center" wrapText="1"/>
    </xf>
    <xf numFmtId="49" fontId="6" fillId="0" borderId="7">
      <alignment horizontal="center" vertical="center" wrapText="1"/>
    </xf>
    <xf numFmtId="49" fontId="6" fillId="0" borderId="13">
      <alignment horizontal="center" vertical="center" wrapText="1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4" fontId="6" fillId="0" borderId="52">
      <alignment horizontal="right"/>
    </xf>
    <xf numFmtId="0" fontId="6" fillId="0" borderId="33">
      <alignment horizontal="left" wrapText="1" indent="1"/>
    </xf>
    <xf numFmtId="49" fontId="6" fillId="0" borderId="53">
      <alignment horizontal="center"/>
    </xf>
    <xf numFmtId="49" fontId="6" fillId="0" borderId="14">
      <alignment horizontal="center"/>
    </xf>
    <xf numFmtId="49" fontId="6" fillId="0" borderId="0">
      <alignment horizontal="center"/>
    </xf>
    <xf numFmtId="0" fontId="6" fillId="0" borderId="35">
      <alignment horizontal="left" wrapText="1" indent="2"/>
    </xf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11">
      <alignment horizontal="left"/>
    </xf>
    <xf numFmtId="49" fontId="6" fillId="0" borderId="11"/>
    <xf numFmtId="0" fontId="6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49" fontId="6" fillId="0" borderId="7">
      <alignment horizontal="center"/>
    </xf>
    <xf numFmtId="0" fontId="6" fillId="0" borderId="29">
      <alignment horizontal="left" wrapText="1"/>
    </xf>
    <xf numFmtId="49" fontId="6" fillId="0" borderId="32">
      <alignment horizontal="center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11" fillId="0" borderId="11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31">
      <alignment horizontal="center" vertical="top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6" fillId="0" borderId="31">
      <alignment horizontal="center" vertical="center" wrapText="1"/>
    </xf>
    <xf numFmtId="0" fontId="16" fillId="0" borderId="54">
      <alignment horizontal="left" vertical="center" wrapText="1"/>
    </xf>
    <xf numFmtId="49" fontId="8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53"/>
    <xf numFmtId="0" fontId="6" fillId="0" borderId="10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8" fillId="0" borderId="22">
      <alignment horizontal="center" vertical="center" textRotation="90"/>
    </xf>
    <xf numFmtId="4" fontId="6" fillId="0" borderId="0">
      <alignment horizontal="right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0" fontId="6" fillId="0" borderId="32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8" fillId="0" borderId="9">
      <alignment horizontal="center" vertical="center" textRotation="90"/>
    </xf>
    <xf numFmtId="49" fontId="16" fillId="0" borderId="54">
      <alignment horizontal="left" vertical="center" wrapText="1"/>
    </xf>
    <xf numFmtId="0" fontId="8" fillId="0" borderId="43">
      <alignment horizontal="center" vertical="center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50">
      <alignment horizontal="center" vertical="center"/>
    </xf>
    <xf numFmtId="0" fontId="8" fillId="0" borderId="26">
      <alignment horizontal="center" vertical="center"/>
    </xf>
    <xf numFmtId="49" fontId="8" fillId="0" borderId="34">
      <alignment horizontal="center" vertical="center"/>
    </xf>
    <xf numFmtId="49" fontId="6" fillId="0" borderId="63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</cellStyleXfs>
  <cellXfs count="36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328">
    <cellStyle name="br" xfId="166"/>
    <cellStyle name="col" xfId="165"/>
    <cellStyle name="style0" xfId="167"/>
    <cellStyle name="td" xfId="168"/>
    <cellStyle name="tr" xfId="164"/>
    <cellStyle name="xl100" xfId="83"/>
    <cellStyle name="xl100 2" xfId="213"/>
    <cellStyle name="xl101" xfId="89"/>
    <cellStyle name="xl101 2" xfId="218"/>
    <cellStyle name="xl102" xfId="85"/>
    <cellStyle name="xl102 2" xfId="228"/>
    <cellStyle name="xl103" xfId="93"/>
    <cellStyle name="xl103 2" xfId="232"/>
    <cellStyle name="xl104" xfId="96"/>
    <cellStyle name="xl104 2" xfId="240"/>
    <cellStyle name="xl105" xfId="81"/>
    <cellStyle name="xl105 2" xfId="235"/>
    <cellStyle name="xl106" xfId="84"/>
    <cellStyle name="xl106 2" xfId="243"/>
    <cellStyle name="xl107" xfId="90"/>
    <cellStyle name="xl107 2" xfId="246"/>
    <cellStyle name="xl108" xfId="95"/>
    <cellStyle name="xl108 2" xfId="230"/>
    <cellStyle name="xl109" xfId="82"/>
    <cellStyle name="xl109 2" xfId="233"/>
    <cellStyle name="xl110" xfId="91"/>
    <cellStyle name="xl110 2" xfId="241"/>
    <cellStyle name="xl111" xfId="92"/>
    <cellStyle name="xl111 2" xfId="245"/>
    <cellStyle name="xl112" xfId="86"/>
    <cellStyle name="xl112 2" xfId="231"/>
    <cellStyle name="xl113" xfId="94"/>
    <cellStyle name="xl113 2" xfId="234"/>
    <cellStyle name="xl114" xfId="87"/>
    <cellStyle name="xl114 2" xfId="236"/>
    <cellStyle name="xl115" xfId="88"/>
    <cellStyle name="xl115 2" xfId="242"/>
    <cellStyle name="xl116" xfId="97"/>
    <cellStyle name="xl116 2" xfId="237"/>
    <cellStyle name="xl117" xfId="120"/>
    <cellStyle name="xl117 2" xfId="244"/>
    <cellStyle name="xl118" xfId="124"/>
    <cellStyle name="xl118 2" xfId="238"/>
    <cellStyle name="xl119" xfId="128"/>
    <cellStyle name="xl119 2" xfId="239"/>
    <cellStyle name="xl120" xfId="134"/>
    <cellStyle name="xl120 2" xfId="248"/>
    <cellStyle name="xl121" xfId="135"/>
    <cellStyle name="xl121 2" xfId="272"/>
    <cellStyle name="xl122" xfId="136"/>
    <cellStyle name="xl122 2" xfId="276"/>
    <cellStyle name="xl123" xfId="138"/>
    <cellStyle name="xl123 2" xfId="280"/>
    <cellStyle name="xl124" xfId="159"/>
    <cellStyle name="xl124 2" xfId="297"/>
    <cellStyle name="xl125" xfId="162"/>
    <cellStyle name="xl125 2" xfId="299"/>
    <cellStyle name="xl126" xfId="98"/>
    <cellStyle name="xl126 2" xfId="300"/>
    <cellStyle name="xl127" xfId="101"/>
    <cellStyle name="xl127 2" xfId="247"/>
    <cellStyle name="xl128" xfId="104"/>
    <cellStyle name="xl128 2" xfId="305"/>
    <cellStyle name="xl129" xfId="106"/>
    <cellStyle name="xl129 2" xfId="323"/>
    <cellStyle name="xl130" xfId="111"/>
    <cellStyle name="xl130 2" xfId="326"/>
    <cellStyle name="xl131" xfId="113"/>
    <cellStyle name="xl131 2" xfId="249"/>
    <cellStyle name="xl132" xfId="115"/>
    <cellStyle name="xl132 2" xfId="253"/>
    <cellStyle name="xl133" xfId="116"/>
    <cellStyle name="xl133 2" xfId="256"/>
    <cellStyle name="xl134" xfId="121"/>
    <cellStyle name="xl134 2" xfId="258"/>
    <cellStyle name="xl135" xfId="125"/>
    <cellStyle name="xl135 2" xfId="263"/>
    <cellStyle name="xl136" xfId="129"/>
    <cellStyle name="xl136 2" xfId="265"/>
    <cellStyle name="xl137" xfId="137"/>
    <cellStyle name="xl137 2" xfId="267"/>
    <cellStyle name="xl138" xfId="140"/>
    <cellStyle name="xl138 2" xfId="268"/>
    <cellStyle name="xl139" xfId="144"/>
    <cellStyle name="xl139 2" xfId="273"/>
    <cellStyle name="xl140" xfId="148"/>
    <cellStyle name="xl140 2" xfId="277"/>
    <cellStyle name="xl141" xfId="152"/>
    <cellStyle name="xl141 2" xfId="281"/>
    <cellStyle name="xl142" xfId="102"/>
    <cellStyle name="xl142 2" xfId="285"/>
    <cellStyle name="xl143" xfId="105"/>
    <cellStyle name="xl143 2" xfId="288"/>
    <cellStyle name="xl144" xfId="107"/>
    <cellStyle name="xl144 2" xfId="291"/>
    <cellStyle name="xl145" xfId="112"/>
    <cellStyle name="xl145 2" xfId="293"/>
    <cellStyle name="xl146" xfId="114"/>
    <cellStyle name="xl146 2" xfId="294"/>
    <cellStyle name="xl147" xfId="117"/>
    <cellStyle name="xl147 2" xfId="306"/>
    <cellStyle name="xl148" xfId="122"/>
    <cellStyle name="xl148 2" xfId="254"/>
    <cellStyle name="xl149" xfId="126"/>
    <cellStyle name="xl149 2" xfId="257"/>
    <cellStyle name="xl150" xfId="130"/>
    <cellStyle name="xl150 2" xfId="259"/>
    <cellStyle name="xl151" xfId="132"/>
    <cellStyle name="xl151 2" xfId="264"/>
    <cellStyle name="xl152" xfId="139"/>
    <cellStyle name="xl152 2" xfId="266"/>
    <cellStyle name="xl153" xfId="141"/>
    <cellStyle name="xl153 2" xfId="269"/>
    <cellStyle name="xl154" xfId="142"/>
    <cellStyle name="xl154 2" xfId="274"/>
    <cellStyle name="xl155" xfId="143"/>
    <cellStyle name="xl155 2" xfId="278"/>
    <cellStyle name="xl156" xfId="145"/>
    <cellStyle name="xl156 2" xfId="282"/>
    <cellStyle name="xl157" xfId="146"/>
    <cellStyle name="xl157 2" xfId="284"/>
    <cellStyle name="xl158" xfId="147"/>
    <cellStyle name="xl158 2" xfId="286"/>
    <cellStyle name="xl159" xfId="149"/>
    <cellStyle name="xl159 2" xfId="295"/>
    <cellStyle name="xl160" xfId="150"/>
    <cellStyle name="xl160 2" xfId="302"/>
    <cellStyle name="xl161" xfId="151"/>
    <cellStyle name="xl161 2" xfId="307"/>
    <cellStyle name="xl162" xfId="153"/>
    <cellStyle name="xl162 2" xfId="308"/>
    <cellStyle name="xl163" xfId="100"/>
    <cellStyle name="xl163 2" xfId="309"/>
    <cellStyle name="xl164" xfId="108"/>
    <cellStyle name="xl164 2" xfId="310"/>
    <cellStyle name="xl165" xfId="118"/>
    <cellStyle name="xl165 2" xfId="311"/>
    <cellStyle name="xl166" xfId="123"/>
    <cellStyle name="xl166 2" xfId="312"/>
    <cellStyle name="xl167" xfId="127"/>
    <cellStyle name="xl167 2" xfId="313"/>
    <cellStyle name="xl168" xfId="131"/>
    <cellStyle name="xl168 2" xfId="314"/>
    <cellStyle name="xl169" xfId="154"/>
    <cellStyle name="xl169 2" xfId="315"/>
    <cellStyle name="xl170" xfId="157"/>
    <cellStyle name="xl170 2" xfId="316"/>
    <cellStyle name="xl171" xfId="160"/>
    <cellStyle name="xl171 2" xfId="317"/>
    <cellStyle name="xl172" xfId="163"/>
    <cellStyle name="xl172 2" xfId="252"/>
    <cellStyle name="xl173" xfId="155"/>
    <cellStyle name="xl173 2" xfId="260"/>
    <cellStyle name="xl174" xfId="158"/>
    <cellStyle name="xl174 2" xfId="270"/>
    <cellStyle name="xl175" xfId="156"/>
    <cellStyle name="xl175 2" xfId="275"/>
    <cellStyle name="xl176" xfId="109"/>
    <cellStyle name="xl176 2" xfId="279"/>
    <cellStyle name="xl177" xfId="99"/>
    <cellStyle name="xl177 2" xfId="283"/>
    <cellStyle name="xl178" xfId="110"/>
    <cellStyle name="xl178 2" xfId="298"/>
    <cellStyle name="xl179" xfId="119"/>
    <cellStyle name="xl179 2" xfId="261"/>
    <cellStyle name="xl180" xfId="133"/>
    <cellStyle name="xl180 2" xfId="303"/>
    <cellStyle name="xl181" xfId="161"/>
    <cellStyle name="xl181 2" xfId="318"/>
    <cellStyle name="xl182" xfId="103"/>
    <cellStyle name="xl182 2" xfId="321"/>
    <cellStyle name="xl183" xfId="324"/>
    <cellStyle name="xl184" xfId="327"/>
    <cellStyle name="xl185" xfId="319"/>
    <cellStyle name="xl186" xfId="322"/>
    <cellStyle name="xl187" xfId="320"/>
    <cellStyle name="xl188" xfId="250"/>
    <cellStyle name="xl189" xfId="287"/>
    <cellStyle name="xl190" xfId="289"/>
    <cellStyle name="xl191" xfId="292"/>
    <cellStyle name="xl192" xfId="296"/>
    <cellStyle name="xl193" xfId="301"/>
    <cellStyle name="xl194" xfId="262"/>
    <cellStyle name="xl195" xfId="304"/>
    <cellStyle name="xl196" xfId="271"/>
    <cellStyle name="xl197" xfId="325"/>
    <cellStyle name="xl198" xfId="251"/>
    <cellStyle name="xl199" xfId="290"/>
    <cellStyle name="xl200" xfId="255"/>
    <cellStyle name="xl21" xfId="169"/>
    <cellStyle name="xl22" xfId="5"/>
    <cellStyle name="xl23" xfId="11"/>
    <cellStyle name="xl24" xfId="15"/>
    <cellStyle name="xl25" xfId="22"/>
    <cellStyle name="xl26" xfId="37"/>
    <cellStyle name="xl27" xfId="9"/>
    <cellStyle name="xl28" xfId="39"/>
    <cellStyle name="xl29" xfId="41"/>
    <cellStyle name="xl30" xfId="47"/>
    <cellStyle name="xl31" xfId="3"/>
    <cellStyle name="xl32" xfId="170"/>
    <cellStyle name="xl33" xfId="16"/>
    <cellStyle name="xl34" xfId="33"/>
    <cellStyle name="xl35" xfId="42"/>
    <cellStyle name="xl36" xfId="48"/>
    <cellStyle name="xl37" xfId="52"/>
    <cellStyle name="xl38" xfId="55"/>
    <cellStyle name="xl39" xfId="34"/>
    <cellStyle name="xl40" xfId="26"/>
    <cellStyle name="xl41" xfId="43"/>
    <cellStyle name="xl42" xfId="49"/>
    <cellStyle name="xl43" xfId="53"/>
    <cellStyle name="xl44" xfId="40"/>
    <cellStyle name="xl44 2" xfId="196"/>
    <cellStyle name="xl45" xfId="2"/>
    <cellStyle name="xl45 2" xfId="44"/>
    <cellStyle name="xl45 3" xfId="197"/>
    <cellStyle name="xl46" xfId="57"/>
    <cellStyle name="xl46 2" xfId="198"/>
    <cellStyle name="xl47" xfId="6"/>
    <cellStyle name="xl47 2" xfId="208"/>
    <cellStyle name="xl48" xfId="23"/>
    <cellStyle name="xl48 2" xfId="171"/>
    <cellStyle name="xl49" xfId="29"/>
    <cellStyle name="xl49 2" xfId="183"/>
    <cellStyle name="xl50" xfId="31"/>
    <cellStyle name="xl50 2" xfId="188"/>
    <cellStyle name="xl51" xfId="12"/>
    <cellStyle name="xl51 2" xfId="190"/>
    <cellStyle name="xl52" xfId="17"/>
    <cellStyle name="xl52 2" xfId="175"/>
    <cellStyle name="xl53" xfId="24"/>
    <cellStyle name="xl53 2" xfId="178"/>
    <cellStyle name="xl54" xfId="7"/>
    <cellStyle name="xl54 2" xfId="184"/>
    <cellStyle name="xl55" xfId="38"/>
    <cellStyle name="xl55 2" xfId="172"/>
    <cellStyle name="xl56" xfId="13"/>
    <cellStyle name="xl56 2" xfId="194"/>
    <cellStyle name="xl57" xfId="18"/>
    <cellStyle name="xl57 2" xfId="176"/>
    <cellStyle name="xl58" xfId="25"/>
    <cellStyle name="xl58 2" xfId="179"/>
    <cellStyle name="xl59" xfId="28"/>
    <cellStyle name="xl59 2" xfId="185"/>
    <cellStyle name="xl60" xfId="30"/>
    <cellStyle name="xl60 2" xfId="187"/>
    <cellStyle name="xl61" xfId="32"/>
    <cellStyle name="xl61 2" xfId="189"/>
    <cellStyle name="xl62" xfId="35"/>
    <cellStyle name="xl62 2" xfId="191"/>
    <cellStyle name="xl63" xfId="36"/>
    <cellStyle name="xl63 2" xfId="192"/>
    <cellStyle name="xl64" xfId="8"/>
    <cellStyle name="xl64 2" xfId="193"/>
    <cellStyle name="xl65" xfId="14"/>
    <cellStyle name="xl65 2" xfId="173"/>
    <cellStyle name="xl66" xfId="19"/>
    <cellStyle name="xl66 2" xfId="177"/>
    <cellStyle name="xl67" xfId="45"/>
    <cellStyle name="xl67 2" xfId="180"/>
    <cellStyle name="xl68" xfId="50"/>
    <cellStyle name="xl68 2" xfId="199"/>
    <cellStyle name="xl69" xfId="46"/>
    <cellStyle name="xl69 2" xfId="174"/>
    <cellStyle name="xl70" xfId="51"/>
    <cellStyle name="xl70 2" xfId="181"/>
    <cellStyle name="xl71" xfId="54"/>
    <cellStyle name="xl71 2" xfId="186"/>
    <cellStyle name="xl72" xfId="56"/>
    <cellStyle name="xl72 2" xfId="195"/>
    <cellStyle name="xl73" xfId="10"/>
    <cellStyle name="xl73 2" xfId="200"/>
    <cellStyle name="xl74" xfId="20"/>
    <cellStyle name="xl74 2" xfId="202"/>
    <cellStyle name="xl75" xfId="27"/>
    <cellStyle name="xl75 2" xfId="206"/>
    <cellStyle name="xl76" xfId="21"/>
    <cellStyle name="xl76 2" xfId="207"/>
    <cellStyle name="xl77" xfId="58"/>
    <cellStyle name="xl77 2" xfId="182"/>
    <cellStyle name="xl78" xfId="61"/>
    <cellStyle name="xl78 2" xfId="201"/>
    <cellStyle name="xl79" xfId="65"/>
    <cellStyle name="xl79 2" xfId="203"/>
    <cellStyle name="xl80" xfId="72"/>
    <cellStyle name="xl80 2" xfId="204"/>
    <cellStyle name="xl81" xfId="74"/>
    <cellStyle name="xl81 2" xfId="205"/>
    <cellStyle name="xl82" xfId="59"/>
    <cellStyle name="xl82 2" xfId="209"/>
    <cellStyle name="xl83" xfId="70"/>
    <cellStyle name="xl83 2" xfId="211"/>
    <cellStyle name="xl84" xfId="73"/>
    <cellStyle name="xl84 2" xfId="214"/>
    <cellStyle name="xl85" xfId="75"/>
    <cellStyle name="xl85 2" xfId="221"/>
    <cellStyle name="xl86" xfId="80"/>
    <cellStyle name="xl86 2" xfId="223"/>
    <cellStyle name="xl87" xfId="60"/>
    <cellStyle name="xl87 2" xfId="210"/>
    <cellStyle name="xl88" xfId="66"/>
    <cellStyle name="xl88 2" xfId="219"/>
    <cellStyle name="xl89" xfId="76"/>
    <cellStyle name="xl89 2" xfId="222"/>
    <cellStyle name="xl90" xfId="62"/>
    <cellStyle name="xl90 2" xfId="224"/>
    <cellStyle name="xl91" xfId="67"/>
    <cellStyle name="xl91 2" xfId="229"/>
    <cellStyle name="xl92" xfId="77"/>
    <cellStyle name="xl92 2" xfId="215"/>
    <cellStyle name="xl93" xfId="68"/>
    <cellStyle name="xl93 2" xfId="225"/>
    <cellStyle name="xl94" xfId="71"/>
    <cellStyle name="xl94 2" xfId="212"/>
    <cellStyle name="xl95" xfId="78"/>
    <cellStyle name="xl95 2" xfId="216"/>
    <cellStyle name="xl96" xfId="1"/>
    <cellStyle name="xl96 2" xfId="69"/>
    <cellStyle name="xl96 3" xfId="226"/>
    <cellStyle name="xl97" xfId="79"/>
    <cellStyle name="xl97 2" xfId="217"/>
    <cellStyle name="xl98" xfId="63"/>
    <cellStyle name="xl98 2" xfId="220"/>
    <cellStyle name="xl99" xfId="64"/>
    <cellStyle name="xl99 2" xfId="227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tabSelected="1" view="pageBreakPreview" topLeftCell="A58" zoomScaleNormal="100" zoomScaleSheetLayoutView="100" workbookViewId="0">
      <selection activeCell="I80" sqref="I80"/>
    </sheetView>
  </sheetViews>
  <sheetFormatPr defaultRowHeight="14.4" x14ac:dyDescent="0.3"/>
  <cols>
    <col min="1" max="1" width="58.109375" customWidth="1"/>
    <col min="2" max="2" width="7.21875" customWidth="1"/>
    <col min="3" max="3" width="18.21875" style="16" customWidth="1"/>
    <col min="4" max="4" width="18.77734375" customWidth="1"/>
    <col min="5" max="5" width="18.33203125" customWidth="1"/>
    <col min="6" max="6" width="13.88671875" customWidth="1"/>
    <col min="7" max="7" width="12.6640625" customWidth="1"/>
  </cols>
  <sheetData>
    <row r="1" spans="1:7" x14ac:dyDescent="0.3">
      <c r="A1" s="34"/>
      <c r="B1" s="34"/>
      <c r="C1" s="34"/>
      <c r="D1" s="34"/>
      <c r="E1" s="34"/>
    </row>
    <row r="2" spans="1:7" s="3" customFormat="1" ht="43.2" customHeight="1" x14ac:dyDescent="0.3">
      <c r="A2" s="27" t="s">
        <v>163</v>
      </c>
      <c r="B2" s="27"/>
      <c r="C2" s="27"/>
      <c r="D2" s="27"/>
      <c r="E2" s="27"/>
      <c r="F2" s="27"/>
      <c r="G2" s="27"/>
    </row>
    <row r="3" spans="1:7" s="3" customFormat="1" ht="15.6" x14ac:dyDescent="0.3">
      <c r="A3" s="4"/>
      <c r="B3" s="4"/>
      <c r="C3" s="4"/>
      <c r="D3" s="35"/>
      <c r="E3" s="35"/>
      <c r="F3" s="28" t="s">
        <v>147</v>
      </c>
      <c r="G3" s="28"/>
    </row>
    <row r="4" spans="1:7" s="3" customFormat="1" ht="22.5" customHeight="1" x14ac:dyDescent="0.3">
      <c r="A4" s="31" t="s">
        <v>143</v>
      </c>
      <c r="B4" s="31" t="s">
        <v>144</v>
      </c>
      <c r="C4" s="24" t="s">
        <v>164</v>
      </c>
      <c r="D4" s="24" t="s">
        <v>161</v>
      </c>
      <c r="E4" s="24" t="s">
        <v>165</v>
      </c>
      <c r="F4" s="24" t="s">
        <v>146</v>
      </c>
      <c r="G4" s="24" t="s">
        <v>162</v>
      </c>
    </row>
    <row r="5" spans="1:7" s="3" customFormat="1" ht="35.4" customHeight="1" x14ac:dyDescent="0.3">
      <c r="A5" s="32"/>
      <c r="B5" s="32"/>
      <c r="C5" s="25"/>
      <c r="D5" s="25"/>
      <c r="E5" s="25"/>
      <c r="F5" s="25"/>
      <c r="G5" s="25"/>
    </row>
    <row r="6" spans="1:7" s="3" customFormat="1" ht="39.6" customHeight="1" x14ac:dyDescent="0.3">
      <c r="A6" s="33"/>
      <c r="B6" s="33"/>
      <c r="C6" s="26"/>
      <c r="D6" s="26"/>
      <c r="E6" s="26"/>
      <c r="F6" s="26"/>
      <c r="G6" s="26"/>
    </row>
    <row r="7" spans="1:7" ht="18" customHeight="1" x14ac:dyDescent="0.3">
      <c r="A7" s="10" t="s">
        <v>99</v>
      </c>
      <c r="B7" s="11" t="s">
        <v>6</v>
      </c>
      <c r="C7" s="5">
        <f>C8+C9+C10+C11+C12+C13+C15+C16</f>
        <v>2585906443.5999999</v>
      </c>
      <c r="D7" s="5">
        <f>SUM(D8:D16)</f>
        <v>5980160182.3500004</v>
      </c>
      <c r="E7" s="20">
        <f>SUM(E8:E16)</f>
        <v>3015336763.5300002</v>
      </c>
      <c r="F7" s="6">
        <f>E7/D7*100</f>
        <v>50.422341067544366</v>
      </c>
      <c r="G7" s="6">
        <f>E7/C7*100</f>
        <v>116.60656830771356</v>
      </c>
    </row>
    <row r="8" spans="1:7" ht="31.2" x14ac:dyDescent="0.3">
      <c r="A8" s="9" t="s">
        <v>133</v>
      </c>
      <c r="B8" s="12" t="s">
        <v>39</v>
      </c>
      <c r="C8" s="23">
        <v>41350741.909999996</v>
      </c>
      <c r="D8" s="23">
        <v>64934735.119999997</v>
      </c>
      <c r="E8" s="23">
        <v>44320879.729999997</v>
      </c>
      <c r="F8" s="7">
        <f t="shared" ref="F8:F75" si="0">E8/D8*100</f>
        <v>68.254501459187594</v>
      </c>
      <c r="G8" s="7">
        <f t="shared" ref="G8:G73" si="1">E8/C8*100</f>
        <v>107.18279209225439</v>
      </c>
    </row>
    <row r="9" spans="1:7" ht="50.4" customHeight="1" x14ac:dyDescent="0.3">
      <c r="A9" s="9" t="s">
        <v>87</v>
      </c>
      <c r="B9" s="12" t="s">
        <v>52</v>
      </c>
      <c r="C9" s="23">
        <v>161883292.08000001</v>
      </c>
      <c r="D9" s="23">
        <v>252077535.18000001</v>
      </c>
      <c r="E9" s="23">
        <v>168634359.33000001</v>
      </c>
      <c r="F9" s="7">
        <f t="shared" si="0"/>
        <v>66.897813488053956</v>
      </c>
      <c r="G9" s="7">
        <f t="shared" si="1"/>
        <v>104.17032984890358</v>
      </c>
    </row>
    <row r="10" spans="1:7" ht="51" customHeight="1" x14ac:dyDescent="0.3">
      <c r="A10" s="9" t="s">
        <v>17</v>
      </c>
      <c r="B10" s="12" t="s">
        <v>69</v>
      </c>
      <c r="C10" s="23">
        <v>1065223810.86</v>
      </c>
      <c r="D10" s="23">
        <v>1841531305.04</v>
      </c>
      <c r="E10" s="23">
        <v>1219432914.96</v>
      </c>
      <c r="F10" s="7">
        <f t="shared" si="0"/>
        <v>66.218418965922098</v>
      </c>
      <c r="G10" s="7">
        <f t="shared" si="1"/>
        <v>114.47668579389907</v>
      </c>
    </row>
    <row r="11" spans="1:7" ht="15.6" x14ac:dyDescent="0.3">
      <c r="A11" s="9" t="s">
        <v>29</v>
      </c>
      <c r="B11" s="12" t="s">
        <v>85</v>
      </c>
      <c r="C11" s="23">
        <v>176561241.5</v>
      </c>
      <c r="D11" s="23">
        <v>352968875.12</v>
      </c>
      <c r="E11" s="23">
        <v>209088161.38</v>
      </c>
      <c r="F11" s="7">
        <f t="shared" si="0"/>
        <v>59.236996834045385</v>
      </c>
      <c r="G11" s="7">
        <f t="shared" si="1"/>
        <v>118.42245761508197</v>
      </c>
    </row>
    <row r="12" spans="1:7" ht="46.8" x14ac:dyDescent="0.3">
      <c r="A12" s="9" t="s">
        <v>78</v>
      </c>
      <c r="B12" s="12" t="s">
        <v>103</v>
      </c>
      <c r="C12" s="23">
        <v>300822201.66000003</v>
      </c>
      <c r="D12" s="23">
        <v>461514562.77999997</v>
      </c>
      <c r="E12" s="23">
        <v>326703927.70999998</v>
      </c>
      <c r="F12" s="7">
        <f t="shared" si="0"/>
        <v>70.789516530540538</v>
      </c>
      <c r="G12" s="7">
        <f t="shared" si="1"/>
        <v>108.60366219886004</v>
      </c>
    </row>
    <row r="13" spans="1:7" ht="15.6" x14ac:dyDescent="0.3">
      <c r="A13" s="9" t="s">
        <v>10</v>
      </c>
      <c r="B13" s="12" t="s">
        <v>116</v>
      </c>
      <c r="C13" s="23">
        <v>42249262.82</v>
      </c>
      <c r="D13" s="23">
        <v>47518099</v>
      </c>
      <c r="E13" s="23">
        <v>33307762.640000001</v>
      </c>
      <c r="F13" s="7">
        <f t="shared" si="0"/>
        <v>70.094897188542831</v>
      </c>
      <c r="G13" s="7">
        <f t="shared" si="1"/>
        <v>78.836316699548973</v>
      </c>
    </row>
    <row r="14" spans="1:7" s="22" customFormat="1" ht="31.2" x14ac:dyDescent="0.3">
      <c r="A14" s="9" t="s">
        <v>167</v>
      </c>
      <c r="B14" s="12" t="s">
        <v>166</v>
      </c>
      <c r="C14" s="23">
        <v>0</v>
      </c>
      <c r="D14" s="23">
        <v>408114854.25999999</v>
      </c>
      <c r="E14" s="23">
        <v>155186075.61000001</v>
      </c>
      <c r="F14" s="7">
        <f t="shared" si="0"/>
        <v>38.025098569711645</v>
      </c>
      <c r="G14" s="7"/>
    </row>
    <row r="15" spans="1:7" ht="15.6" x14ac:dyDescent="0.3">
      <c r="A15" s="9" t="s">
        <v>140</v>
      </c>
      <c r="B15" s="12" t="s">
        <v>121</v>
      </c>
      <c r="C15" s="23">
        <v>0</v>
      </c>
      <c r="D15" s="23">
        <v>359178226.94999999</v>
      </c>
      <c r="E15" s="23">
        <v>0</v>
      </c>
      <c r="F15" s="7">
        <f t="shared" si="0"/>
        <v>0</v>
      </c>
      <c r="G15" s="7"/>
    </row>
    <row r="16" spans="1:7" ht="15.6" x14ac:dyDescent="0.3">
      <c r="A16" s="9" t="s">
        <v>96</v>
      </c>
      <c r="B16" s="12" t="s">
        <v>8</v>
      </c>
      <c r="C16" s="23">
        <v>797815892.76999998</v>
      </c>
      <c r="D16" s="23">
        <v>2192321988.9000001</v>
      </c>
      <c r="E16" s="23">
        <v>858662682.16999996</v>
      </c>
      <c r="F16" s="7">
        <f t="shared" si="0"/>
        <v>39.166814296326741</v>
      </c>
      <c r="G16" s="7">
        <f t="shared" si="1"/>
        <v>107.62667050774598</v>
      </c>
    </row>
    <row r="17" spans="1:7" ht="15.6" x14ac:dyDescent="0.3">
      <c r="A17" s="10" t="s">
        <v>129</v>
      </c>
      <c r="B17" s="11" t="s">
        <v>130</v>
      </c>
      <c r="C17" s="5">
        <f>C18+C19</f>
        <v>118804074.18000001</v>
      </c>
      <c r="D17" s="5">
        <f>D18+D19</f>
        <v>247248468.71000001</v>
      </c>
      <c r="E17" s="5">
        <f>E18+E19</f>
        <v>125545451.30000001</v>
      </c>
      <c r="F17" s="6">
        <f t="shared" si="0"/>
        <v>50.777038966115263</v>
      </c>
      <c r="G17" s="6">
        <f t="shared" si="1"/>
        <v>105.67436526611549</v>
      </c>
    </row>
    <row r="18" spans="1:7" ht="15.6" x14ac:dyDescent="0.3">
      <c r="A18" s="9" t="s">
        <v>127</v>
      </c>
      <c r="B18" s="12" t="s">
        <v>26</v>
      </c>
      <c r="C18" s="23">
        <v>20741475.289999999</v>
      </c>
      <c r="D18" s="23">
        <v>34198753</v>
      </c>
      <c r="E18" s="23">
        <v>22031633.710000001</v>
      </c>
      <c r="F18" s="7">
        <f t="shared" si="0"/>
        <v>64.422330574451067</v>
      </c>
      <c r="G18" s="7">
        <f t="shared" si="1"/>
        <v>106.22018637518048</v>
      </c>
    </row>
    <row r="19" spans="1:7" ht="15.6" x14ac:dyDescent="0.3">
      <c r="A19" s="9" t="s">
        <v>24</v>
      </c>
      <c r="B19" s="12" t="s">
        <v>46</v>
      </c>
      <c r="C19" s="23">
        <v>98062598.890000001</v>
      </c>
      <c r="D19" s="23">
        <v>213049715.71000001</v>
      </c>
      <c r="E19" s="23">
        <v>103513817.59</v>
      </c>
      <c r="F19" s="7">
        <f t="shared" si="0"/>
        <v>48.586695947954901</v>
      </c>
      <c r="G19" s="7">
        <f t="shared" si="1"/>
        <v>105.55891722400179</v>
      </c>
    </row>
    <row r="20" spans="1:7" ht="31.2" x14ac:dyDescent="0.3">
      <c r="A20" s="10" t="s">
        <v>21</v>
      </c>
      <c r="B20" s="11" t="s">
        <v>102</v>
      </c>
      <c r="C20" s="5">
        <f>C21+C22+C23+C24</f>
        <v>770618799.82999992</v>
      </c>
      <c r="D20" s="5">
        <f>D21+D22+D23+D24</f>
        <v>1171941062.6900001</v>
      </c>
      <c r="E20" s="5">
        <f>E21+E22+E23+E24</f>
        <v>715821661</v>
      </c>
      <c r="F20" s="6">
        <f t="shared" si="0"/>
        <v>61.08000511194205</v>
      </c>
      <c r="G20" s="6">
        <f t="shared" si="1"/>
        <v>92.889202957144533</v>
      </c>
    </row>
    <row r="21" spans="1:7" ht="15.6" x14ac:dyDescent="0.3">
      <c r="A21" s="9" t="s">
        <v>159</v>
      </c>
      <c r="B21" s="12" t="s">
        <v>95</v>
      </c>
      <c r="C21" s="23">
        <v>63991794.579999998</v>
      </c>
      <c r="D21" s="23">
        <v>76119812.530000001</v>
      </c>
      <c r="E21" s="23">
        <v>36983903.100000001</v>
      </c>
      <c r="F21" s="7">
        <f t="shared" si="0"/>
        <v>48.586434820007042</v>
      </c>
      <c r="G21" s="7">
        <f t="shared" si="1"/>
        <v>57.794758441668947</v>
      </c>
    </row>
    <row r="22" spans="1:7" ht="46.8" x14ac:dyDescent="0.3">
      <c r="A22" s="9" t="s">
        <v>160</v>
      </c>
      <c r="B22" s="12" t="s">
        <v>49</v>
      </c>
      <c r="C22" s="23">
        <v>390369623.70999998</v>
      </c>
      <c r="D22" s="23">
        <v>817568616.89999998</v>
      </c>
      <c r="E22" s="23">
        <v>517394488.13999999</v>
      </c>
      <c r="F22" s="7">
        <f t="shared" si="0"/>
        <v>63.284533853784723</v>
      </c>
      <c r="G22" s="7">
        <f t="shared" si="1"/>
        <v>132.53963851561488</v>
      </c>
    </row>
    <row r="23" spans="1:7" ht="15.6" x14ac:dyDescent="0.3">
      <c r="A23" s="9" t="s">
        <v>82</v>
      </c>
      <c r="B23" s="12" t="s">
        <v>67</v>
      </c>
      <c r="C23" s="23">
        <v>1765000</v>
      </c>
      <c r="D23" s="23">
        <v>2200000</v>
      </c>
      <c r="E23" s="23">
        <v>1472000</v>
      </c>
      <c r="F23" s="7">
        <f t="shared" si="0"/>
        <v>66.909090909090907</v>
      </c>
      <c r="G23" s="7">
        <f t="shared" si="1"/>
        <v>83.399433427762034</v>
      </c>
    </row>
    <row r="24" spans="1:7" ht="31.2" x14ac:dyDescent="0.3">
      <c r="A24" s="9" t="s">
        <v>112</v>
      </c>
      <c r="B24" s="12" t="s">
        <v>110</v>
      </c>
      <c r="C24" s="23">
        <v>314492381.54000002</v>
      </c>
      <c r="D24" s="23">
        <v>276052633.25999999</v>
      </c>
      <c r="E24" s="23">
        <v>159971269.75999999</v>
      </c>
      <c r="F24" s="7">
        <f t="shared" si="0"/>
        <v>57.949553992963054</v>
      </c>
      <c r="G24" s="7">
        <f t="shared" si="1"/>
        <v>50.866500796189676</v>
      </c>
    </row>
    <row r="25" spans="1:7" ht="15.6" x14ac:dyDescent="0.3">
      <c r="A25" s="10" t="s">
        <v>131</v>
      </c>
      <c r="B25" s="11" t="s">
        <v>71</v>
      </c>
      <c r="C25" s="5">
        <f>C26+C27+C28+C29+C30+C31+C32+C33+C34+C35</f>
        <v>13852257991.85</v>
      </c>
      <c r="D25" s="5">
        <f>D26+D27+D28+D29+D30+D31+D32+D33+D34+D35</f>
        <v>29222504074.679996</v>
      </c>
      <c r="E25" s="5">
        <f>E26+E27+E28+E29+E30+E31+E32+E33+E34+E35</f>
        <v>16499251618.029999</v>
      </c>
      <c r="F25" s="6">
        <f t="shared" si="0"/>
        <v>56.460772751934925</v>
      </c>
      <c r="G25" s="6">
        <f t="shared" si="1"/>
        <v>119.10875200084607</v>
      </c>
    </row>
    <row r="26" spans="1:7" ht="15.6" x14ac:dyDescent="0.3">
      <c r="A26" s="9" t="s">
        <v>107</v>
      </c>
      <c r="B26" s="12" t="s">
        <v>83</v>
      </c>
      <c r="C26" s="23">
        <v>188605961.75</v>
      </c>
      <c r="D26" s="23">
        <v>500005634.80000001</v>
      </c>
      <c r="E26" s="23">
        <v>222781171.38999999</v>
      </c>
      <c r="F26" s="7">
        <f t="shared" si="0"/>
        <v>44.555732152720928</v>
      </c>
      <c r="G26" s="7">
        <f t="shared" si="1"/>
        <v>118.11989892732009</v>
      </c>
    </row>
    <row r="27" spans="1:7" ht="15.6" x14ac:dyDescent="0.3">
      <c r="A27" s="9" t="s">
        <v>36</v>
      </c>
      <c r="B27" s="12" t="s">
        <v>139</v>
      </c>
      <c r="C27" s="23">
        <v>200000</v>
      </c>
      <c r="D27" s="23">
        <v>200000</v>
      </c>
      <c r="E27" s="23">
        <v>200000</v>
      </c>
      <c r="F27" s="7">
        <f t="shared" si="0"/>
        <v>100</v>
      </c>
      <c r="G27" s="7"/>
    </row>
    <row r="28" spans="1:7" ht="15.6" x14ac:dyDescent="0.3">
      <c r="A28" s="9" t="s">
        <v>54</v>
      </c>
      <c r="B28" s="12" t="s">
        <v>2</v>
      </c>
      <c r="C28" s="23">
        <v>6299051207.1300001</v>
      </c>
      <c r="D28" s="23">
        <v>10101130519.25</v>
      </c>
      <c r="E28" s="23">
        <v>5711471060.4399996</v>
      </c>
      <c r="F28" s="7">
        <f t="shared" si="0"/>
        <v>56.54288942762885</v>
      </c>
      <c r="G28" s="7">
        <f t="shared" si="1"/>
        <v>90.6719261779471</v>
      </c>
    </row>
    <row r="29" spans="1:7" ht="15.6" x14ac:dyDescent="0.3">
      <c r="A29" s="9" t="s">
        <v>93</v>
      </c>
      <c r="B29" s="12" t="s">
        <v>15</v>
      </c>
      <c r="C29" s="23">
        <v>36257042.090000004</v>
      </c>
      <c r="D29" s="23">
        <v>98101286.120000005</v>
      </c>
      <c r="E29" s="23">
        <v>5926706.4299999997</v>
      </c>
      <c r="F29" s="7">
        <f t="shared" si="0"/>
        <v>6.0414156270594672</v>
      </c>
      <c r="G29" s="7">
        <f t="shared" si="1"/>
        <v>16.346359461117306</v>
      </c>
    </row>
    <row r="30" spans="1:7" ht="15.6" x14ac:dyDescent="0.3">
      <c r="A30" s="9" t="s">
        <v>117</v>
      </c>
      <c r="B30" s="12" t="s">
        <v>35</v>
      </c>
      <c r="C30" s="23">
        <v>410588849.18000001</v>
      </c>
      <c r="D30" s="23">
        <v>664019636.22000003</v>
      </c>
      <c r="E30" s="23">
        <v>450389195.05000001</v>
      </c>
      <c r="F30" s="7">
        <f t="shared" si="0"/>
        <v>67.827692207098991</v>
      </c>
      <c r="G30" s="7">
        <f t="shared" si="1"/>
        <v>109.69347948671439</v>
      </c>
    </row>
    <row r="31" spans="1:7" ht="15.6" x14ac:dyDescent="0.3">
      <c r="A31" s="9" t="s">
        <v>33</v>
      </c>
      <c r="B31" s="12" t="s">
        <v>53</v>
      </c>
      <c r="C31" s="23">
        <v>771771633.34000003</v>
      </c>
      <c r="D31" s="23">
        <v>5167467311.3100004</v>
      </c>
      <c r="E31" s="23">
        <v>2535290230.5799999</v>
      </c>
      <c r="F31" s="7">
        <f t="shared" si="0"/>
        <v>49.062530594649864</v>
      </c>
      <c r="G31" s="7">
        <f t="shared" si="1"/>
        <v>328.50264522006484</v>
      </c>
    </row>
    <row r="32" spans="1:7" ht="15.6" x14ac:dyDescent="0.3">
      <c r="A32" s="9" t="s">
        <v>123</v>
      </c>
      <c r="B32" s="12" t="s">
        <v>64</v>
      </c>
      <c r="C32" s="23">
        <v>5707322318.04</v>
      </c>
      <c r="D32" s="23">
        <v>11782915190.719999</v>
      </c>
      <c r="E32" s="23">
        <v>6997957558.8599997</v>
      </c>
      <c r="F32" s="7">
        <f t="shared" si="0"/>
        <v>59.390714823878724</v>
      </c>
      <c r="G32" s="7">
        <f t="shared" si="1"/>
        <v>122.61367360908449</v>
      </c>
    </row>
    <row r="33" spans="1:7" ht="15.6" x14ac:dyDescent="0.3">
      <c r="A33" s="9" t="s">
        <v>28</v>
      </c>
      <c r="B33" s="12" t="s">
        <v>22</v>
      </c>
      <c r="C33" s="23">
        <v>15571164.16</v>
      </c>
      <c r="D33" s="23">
        <v>63659364</v>
      </c>
      <c r="E33" s="23">
        <v>19372992.98</v>
      </c>
      <c r="F33" s="7">
        <f t="shared" si="0"/>
        <v>30.432275415129816</v>
      </c>
      <c r="G33" s="7">
        <f t="shared" si="1"/>
        <v>124.41582903458388</v>
      </c>
    </row>
    <row r="34" spans="1:7" s="15" customFormat="1" ht="31.2" x14ac:dyDescent="0.3">
      <c r="A34" s="9" t="s">
        <v>153</v>
      </c>
      <c r="B34" s="12" t="s">
        <v>154</v>
      </c>
      <c r="C34" s="23">
        <v>0</v>
      </c>
      <c r="D34" s="23">
        <v>99000</v>
      </c>
      <c r="E34" s="23">
        <v>0</v>
      </c>
      <c r="F34" s="7">
        <f t="shared" si="0"/>
        <v>0</v>
      </c>
      <c r="G34" s="7"/>
    </row>
    <row r="35" spans="1:7" ht="15.6" x14ac:dyDescent="0.3">
      <c r="A35" s="9" t="s">
        <v>9</v>
      </c>
      <c r="B35" s="12" t="s">
        <v>55</v>
      </c>
      <c r="C35" s="23">
        <v>422889816.16000003</v>
      </c>
      <c r="D35" s="23">
        <v>844906132.25999999</v>
      </c>
      <c r="E35" s="23">
        <v>555862702.29999995</v>
      </c>
      <c r="F35" s="7">
        <f t="shared" si="0"/>
        <v>65.789876659215238</v>
      </c>
      <c r="G35" s="7">
        <f t="shared" si="1"/>
        <v>131.44386103866111</v>
      </c>
    </row>
    <row r="36" spans="1:7" ht="15.6" x14ac:dyDescent="0.3">
      <c r="A36" s="10" t="s">
        <v>128</v>
      </c>
      <c r="B36" s="11" t="s">
        <v>43</v>
      </c>
      <c r="C36" s="5">
        <f>C37+C38+C39+C40</f>
        <v>1723067521.4000001</v>
      </c>
      <c r="D36" s="5">
        <f>D37+D38+D39+D40</f>
        <v>5268068272.8299999</v>
      </c>
      <c r="E36" s="5">
        <f>E37+E38+E39+E40</f>
        <v>1943271621.2099998</v>
      </c>
      <c r="F36" s="6">
        <f t="shared" si="0"/>
        <v>36.88774557521208</v>
      </c>
      <c r="G36" s="6">
        <f t="shared" si="1"/>
        <v>112.77977195177371</v>
      </c>
    </row>
    <row r="37" spans="1:7" ht="15.6" x14ac:dyDescent="0.3">
      <c r="A37" s="9" t="s">
        <v>7</v>
      </c>
      <c r="B37" s="12" t="s">
        <v>61</v>
      </c>
      <c r="C37" s="23">
        <v>139924959.74000001</v>
      </c>
      <c r="D37" s="23">
        <v>1001969315.04</v>
      </c>
      <c r="E37" s="23">
        <v>151881874.05000001</v>
      </c>
      <c r="F37" s="7">
        <f t="shared" si="0"/>
        <v>15.158335866197328</v>
      </c>
      <c r="G37" s="7">
        <f t="shared" si="1"/>
        <v>108.54523333951111</v>
      </c>
    </row>
    <row r="38" spans="1:7" ht="15.6" x14ac:dyDescent="0.3">
      <c r="A38" s="9" t="s">
        <v>47</v>
      </c>
      <c r="B38" s="12" t="s">
        <v>75</v>
      </c>
      <c r="C38" s="23">
        <v>426690212.69</v>
      </c>
      <c r="D38" s="23">
        <v>1942098521.54</v>
      </c>
      <c r="E38" s="23">
        <v>531676990.75999999</v>
      </c>
      <c r="F38" s="7">
        <f t="shared" si="0"/>
        <v>27.376417049038437</v>
      </c>
      <c r="G38" s="7">
        <f t="shared" si="1"/>
        <v>124.6049182633292</v>
      </c>
    </row>
    <row r="39" spans="1:7" ht="15.6" x14ac:dyDescent="0.3">
      <c r="A39" s="9" t="s">
        <v>57</v>
      </c>
      <c r="B39" s="12" t="s">
        <v>89</v>
      </c>
      <c r="C39" s="23">
        <v>792625169.29999995</v>
      </c>
      <c r="D39" s="23">
        <v>1506035591.2</v>
      </c>
      <c r="E39" s="23">
        <v>867138201.15999997</v>
      </c>
      <c r="F39" s="7">
        <f t="shared" si="0"/>
        <v>57.577537093201727</v>
      </c>
      <c r="G39" s="7">
        <f t="shared" si="1"/>
        <v>109.40079053076317</v>
      </c>
    </row>
    <row r="40" spans="1:7" ht="31.2" x14ac:dyDescent="0.3">
      <c r="A40" s="9" t="s">
        <v>3</v>
      </c>
      <c r="B40" s="12" t="s">
        <v>125</v>
      </c>
      <c r="C40" s="23">
        <v>363827179.67000002</v>
      </c>
      <c r="D40" s="23">
        <v>817964845.04999995</v>
      </c>
      <c r="E40" s="23">
        <v>392574555.24000001</v>
      </c>
      <c r="F40" s="7">
        <f t="shared" si="0"/>
        <v>47.994062045050725</v>
      </c>
      <c r="G40" s="7">
        <f t="shared" si="1"/>
        <v>107.9013820781819</v>
      </c>
    </row>
    <row r="41" spans="1:7" ht="15.6" x14ac:dyDescent="0.3">
      <c r="A41" s="10" t="s">
        <v>138</v>
      </c>
      <c r="B41" s="11" t="s">
        <v>16</v>
      </c>
      <c r="C41" s="20">
        <f>C42+C43+C44+C45</f>
        <v>8913555.7699999996</v>
      </c>
      <c r="D41" s="20">
        <f>D42+D43+D44+D45</f>
        <v>140116636.78</v>
      </c>
      <c r="E41" s="20">
        <f>E42+E43+E44+E45</f>
        <v>18465072.640000001</v>
      </c>
      <c r="F41" s="6">
        <f t="shared" si="0"/>
        <v>13.178358447892515</v>
      </c>
      <c r="G41" s="6">
        <f t="shared" si="1"/>
        <v>207.15720096964182</v>
      </c>
    </row>
    <row r="42" spans="1:7" s="14" customFormat="1" ht="15.6" x14ac:dyDescent="0.3">
      <c r="A42" s="9" t="s">
        <v>148</v>
      </c>
      <c r="B42" s="12" t="s">
        <v>149</v>
      </c>
      <c r="C42" s="23">
        <v>421735.82</v>
      </c>
      <c r="D42" s="23">
        <v>1497434.32</v>
      </c>
      <c r="E42" s="23">
        <v>817219.86</v>
      </c>
      <c r="F42" s="7">
        <f t="shared" si="0"/>
        <v>54.574671428660729</v>
      </c>
      <c r="G42" s="7">
        <f t="shared" si="1"/>
        <v>193.77530227335205</v>
      </c>
    </row>
    <row r="43" spans="1:7" ht="31.2" x14ac:dyDescent="0.3">
      <c r="A43" s="9" t="s">
        <v>48</v>
      </c>
      <c r="B43" s="12" t="s">
        <v>65</v>
      </c>
      <c r="C43" s="23">
        <v>24400</v>
      </c>
      <c r="D43" s="23">
        <v>59700</v>
      </c>
      <c r="E43" s="23">
        <v>24400</v>
      </c>
      <c r="F43" s="7">
        <f t="shared" si="0"/>
        <v>40.871021775544385</v>
      </c>
      <c r="G43" s="7">
        <f t="shared" si="1"/>
        <v>100</v>
      </c>
    </row>
    <row r="44" spans="1:7" ht="31.2" x14ac:dyDescent="0.3">
      <c r="A44" s="9" t="s">
        <v>109</v>
      </c>
      <c r="B44" s="12" t="s">
        <v>79</v>
      </c>
      <c r="C44" s="23">
        <v>99500</v>
      </c>
      <c r="D44" s="23">
        <v>1259900</v>
      </c>
      <c r="E44" s="23">
        <v>0</v>
      </c>
      <c r="F44" s="7">
        <f t="shared" si="0"/>
        <v>0</v>
      </c>
      <c r="G44" s="7">
        <f t="shared" si="1"/>
        <v>0</v>
      </c>
    </row>
    <row r="45" spans="1:7" ht="15.6" x14ac:dyDescent="0.3">
      <c r="A45" s="9" t="s">
        <v>11</v>
      </c>
      <c r="B45" s="12" t="s">
        <v>94</v>
      </c>
      <c r="C45" s="23">
        <v>8367919.9500000002</v>
      </c>
      <c r="D45" s="23">
        <v>137299602.46000001</v>
      </c>
      <c r="E45" s="23">
        <v>17623452.780000001</v>
      </c>
      <c r="F45" s="7">
        <f t="shared" si="0"/>
        <v>12.83576388004059</v>
      </c>
      <c r="G45" s="7">
        <f t="shared" si="1"/>
        <v>210.6073299613723</v>
      </c>
    </row>
    <row r="46" spans="1:7" ht="15.6" x14ac:dyDescent="0.3">
      <c r="A46" s="10" t="s">
        <v>136</v>
      </c>
      <c r="B46" s="11" t="s">
        <v>137</v>
      </c>
      <c r="C46" s="5">
        <f>C47+C48+C49+C50+C51+C52+C53</f>
        <v>14938563596.57</v>
      </c>
      <c r="D46" s="5">
        <f>D47+D48+D49+D50+D51+D52+D53</f>
        <v>26749374211.590004</v>
      </c>
      <c r="E46" s="5">
        <f>E47+E48+E49+E50+E51+E52+E53</f>
        <v>17722716599.079998</v>
      </c>
      <c r="F46" s="6">
        <f t="shared" si="0"/>
        <v>66.25469612444644</v>
      </c>
      <c r="G46" s="6">
        <f t="shared" si="1"/>
        <v>118.63735415063105</v>
      </c>
    </row>
    <row r="47" spans="1:7" ht="15.6" x14ac:dyDescent="0.3">
      <c r="A47" s="9" t="s">
        <v>104</v>
      </c>
      <c r="B47" s="12" t="s">
        <v>5</v>
      </c>
      <c r="C47" s="23">
        <v>3595674340.8400002</v>
      </c>
      <c r="D47" s="23">
        <v>6039652189.8900003</v>
      </c>
      <c r="E47" s="23">
        <v>4112098764.6500001</v>
      </c>
      <c r="F47" s="7">
        <f t="shared" si="0"/>
        <v>68.085026014136972</v>
      </c>
      <c r="G47" s="7">
        <f t="shared" si="1"/>
        <v>114.36238031749437</v>
      </c>
    </row>
    <row r="48" spans="1:7" ht="15.6" x14ac:dyDescent="0.3">
      <c r="A48" s="9" t="s">
        <v>81</v>
      </c>
      <c r="B48" s="12" t="s">
        <v>20</v>
      </c>
      <c r="C48" s="23">
        <v>7454165687.8299999</v>
      </c>
      <c r="D48" s="23">
        <v>14265131226.23</v>
      </c>
      <c r="E48" s="23">
        <v>9518316978.4300003</v>
      </c>
      <c r="F48" s="7">
        <f t="shared" si="0"/>
        <v>66.724356246567169</v>
      </c>
      <c r="G48" s="7">
        <f t="shared" si="1"/>
        <v>127.69124509762406</v>
      </c>
    </row>
    <row r="49" spans="1:7" ht="15.6" x14ac:dyDescent="0.3">
      <c r="A49" s="9" t="s">
        <v>150</v>
      </c>
      <c r="B49" s="12" t="s">
        <v>34</v>
      </c>
      <c r="C49" s="23">
        <v>1379699544.3099999</v>
      </c>
      <c r="D49" s="23">
        <v>1869346721.97</v>
      </c>
      <c r="E49" s="23">
        <v>1251250401.9100001</v>
      </c>
      <c r="F49" s="7">
        <f t="shared" si="0"/>
        <v>66.935169768365782</v>
      </c>
      <c r="G49" s="7">
        <f t="shared" si="1"/>
        <v>90.690064157103251</v>
      </c>
    </row>
    <row r="50" spans="1:7" ht="15.6" x14ac:dyDescent="0.3">
      <c r="A50" s="9" t="s">
        <v>18</v>
      </c>
      <c r="B50" s="12" t="s">
        <v>51</v>
      </c>
      <c r="C50" s="23">
        <v>1349394750.01</v>
      </c>
      <c r="D50" s="23">
        <v>2295155987.1100001</v>
      </c>
      <c r="E50" s="23">
        <v>1564502030.3199999</v>
      </c>
      <c r="F50" s="7">
        <f t="shared" si="0"/>
        <v>68.165390026060052</v>
      </c>
      <c r="G50" s="7">
        <f t="shared" si="1"/>
        <v>115.94101950584925</v>
      </c>
    </row>
    <row r="51" spans="1:7" ht="31.2" x14ac:dyDescent="0.3">
      <c r="A51" s="9" t="s">
        <v>41</v>
      </c>
      <c r="B51" s="12" t="s">
        <v>68</v>
      </c>
      <c r="C51" s="23">
        <v>36237805.520000003</v>
      </c>
      <c r="D51" s="23">
        <v>56910220.310000002</v>
      </c>
      <c r="E51" s="23">
        <v>40477263.719999999</v>
      </c>
      <c r="F51" s="7">
        <f t="shared" si="0"/>
        <v>71.124770734523963</v>
      </c>
      <c r="G51" s="7">
        <f t="shared" si="1"/>
        <v>111.69899263811712</v>
      </c>
    </row>
    <row r="52" spans="1:7" ht="15.6" x14ac:dyDescent="0.3">
      <c r="A52" s="9" t="s">
        <v>151</v>
      </c>
      <c r="B52" s="12" t="s">
        <v>98</v>
      </c>
      <c r="C52" s="23">
        <v>242675714.06</v>
      </c>
      <c r="D52" s="23">
        <v>407368838.91000003</v>
      </c>
      <c r="E52" s="23">
        <v>246323621.21000001</v>
      </c>
      <c r="F52" s="7">
        <f t="shared" si="0"/>
        <v>60.466976774436162</v>
      </c>
      <c r="G52" s="7">
        <f t="shared" si="1"/>
        <v>101.503202396717</v>
      </c>
    </row>
    <row r="53" spans="1:7" ht="15.6" x14ac:dyDescent="0.3">
      <c r="A53" s="9" t="s">
        <v>37</v>
      </c>
      <c r="B53" s="12" t="s">
        <v>134</v>
      </c>
      <c r="C53" s="23">
        <v>880715754</v>
      </c>
      <c r="D53" s="23">
        <v>1815809027.1700001</v>
      </c>
      <c r="E53" s="23">
        <v>989747538.84000003</v>
      </c>
      <c r="F53" s="7">
        <f t="shared" si="0"/>
        <v>54.507248506334129</v>
      </c>
      <c r="G53" s="7">
        <f t="shared" si="1"/>
        <v>112.37990626882781</v>
      </c>
    </row>
    <row r="54" spans="1:7" ht="15.6" x14ac:dyDescent="0.3">
      <c r="A54" s="10" t="s">
        <v>32</v>
      </c>
      <c r="B54" s="11" t="s">
        <v>108</v>
      </c>
      <c r="C54" s="5">
        <f>C55+C56+C57</f>
        <v>1620486873.25</v>
      </c>
      <c r="D54" s="5">
        <f t="shared" ref="D54:E54" si="2">D55+D56+D57</f>
        <v>2780982224.3199997</v>
      </c>
      <c r="E54" s="5">
        <f t="shared" si="2"/>
        <v>1823943997.5699999</v>
      </c>
      <c r="F54" s="6">
        <f t="shared" si="0"/>
        <v>65.586323480222433</v>
      </c>
      <c r="G54" s="6">
        <f t="shared" si="1"/>
        <v>112.55530838777807</v>
      </c>
    </row>
    <row r="55" spans="1:7" ht="15.6" x14ac:dyDescent="0.3">
      <c r="A55" s="9" t="s">
        <v>70</v>
      </c>
      <c r="B55" s="12" t="s">
        <v>124</v>
      </c>
      <c r="C55" s="23">
        <v>1452756362.3599999</v>
      </c>
      <c r="D55" s="23">
        <v>2516089475.3499999</v>
      </c>
      <c r="E55" s="23">
        <v>1645247509.0999999</v>
      </c>
      <c r="F55" s="7">
        <f t="shared" si="0"/>
        <v>65.389070031825398</v>
      </c>
      <c r="G55" s="7">
        <f t="shared" si="1"/>
        <v>113.25006392863415</v>
      </c>
    </row>
    <row r="56" spans="1:7" s="17" customFormat="1" ht="15.6" x14ac:dyDescent="0.3">
      <c r="A56" s="9" t="s">
        <v>158</v>
      </c>
      <c r="B56" s="12" t="s">
        <v>157</v>
      </c>
      <c r="C56" s="23">
        <v>2663911.88</v>
      </c>
      <c r="D56" s="23">
        <v>4220463</v>
      </c>
      <c r="E56" s="23">
        <v>3159079.5</v>
      </c>
      <c r="F56" s="7">
        <f t="shared" si="0"/>
        <v>74.851491412198143</v>
      </c>
      <c r="G56" s="7">
        <f t="shared" si="1"/>
        <v>118.58798797804077</v>
      </c>
    </row>
    <row r="57" spans="1:7" ht="15.6" x14ac:dyDescent="0.3">
      <c r="A57" s="9" t="s">
        <v>58</v>
      </c>
      <c r="B57" s="12" t="s">
        <v>25</v>
      </c>
      <c r="C57" s="23">
        <v>165066599.00999999</v>
      </c>
      <c r="D57" s="23">
        <v>260672285.97</v>
      </c>
      <c r="E57" s="23">
        <v>175537408.97</v>
      </c>
      <c r="F57" s="7">
        <f t="shared" si="0"/>
        <v>67.340265313130402</v>
      </c>
      <c r="G57" s="7">
        <f t="shared" si="1"/>
        <v>106.34338504748963</v>
      </c>
    </row>
    <row r="58" spans="1:7" ht="15.6" x14ac:dyDescent="0.3">
      <c r="A58" s="10" t="s">
        <v>56</v>
      </c>
      <c r="B58" s="11" t="s">
        <v>77</v>
      </c>
      <c r="C58" s="5">
        <f>C59+C60+C61+C62+C63+C64</f>
        <v>6793002606.1400003</v>
      </c>
      <c r="D58" s="5">
        <f>D59+D60+D61+D62+D63+D64</f>
        <v>9796962778.4999981</v>
      </c>
      <c r="E58" s="5">
        <f>E59+E60+E61+E62+E63+E64</f>
        <v>5947999245.5099993</v>
      </c>
      <c r="F58" s="6">
        <f t="shared" si="0"/>
        <v>60.712685961849601</v>
      </c>
      <c r="G58" s="6">
        <f t="shared" si="1"/>
        <v>87.560679575387965</v>
      </c>
    </row>
    <row r="59" spans="1:7" s="2" customFormat="1" ht="15.6" x14ac:dyDescent="0.3">
      <c r="A59" s="9" t="s">
        <v>45</v>
      </c>
      <c r="B59" s="12" t="s">
        <v>100</v>
      </c>
      <c r="C59" s="23">
        <v>3161827428.5599999</v>
      </c>
      <c r="D59" s="23">
        <v>5070500627.1499996</v>
      </c>
      <c r="E59" s="23">
        <v>2897088740.9499998</v>
      </c>
      <c r="F59" s="7">
        <f t="shared" si="0"/>
        <v>57.13614796609108</v>
      </c>
      <c r="G59" s="7">
        <f t="shared" si="1"/>
        <v>91.627035516907668</v>
      </c>
    </row>
    <row r="60" spans="1:7" s="8" customFormat="1" ht="15.6" x14ac:dyDescent="0.3">
      <c r="A60" s="9" t="s">
        <v>86</v>
      </c>
      <c r="B60" s="12" t="s">
        <v>113</v>
      </c>
      <c r="C60" s="23">
        <v>1784756333.4400001</v>
      </c>
      <c r="D60" s="23">
        <v>3700710670.8699999</v>
      </c>
      <c r="E60" s="23">
        <v>2252738765.04</v>
      </c>
      <c r="F60" s="7">
        <f t="shared" si="0"/>
        <v>60.873139388397625</v>
      </c>
      <c r="G60" s="7">
        <f t="shared" si="1"/>
        <v>126.22108255517406</v>
      </c>
    </row>
    <row r="61" spans="1:7" ht="15.6" x14ac:dyDescent="0.3">
      <c r="A61" s="9" t="s">
        <v>91</v>
      </c>
      <c r="B61" s="12" t="s">
        <v>0</v>
      </c>
      <c r="C61" s="23">
        <v>104190390.81</v>
      </c>
      <c r="D61" s="23">
        <v>117960927.48999999</v>
      </c>
      <c r="E61" s="23">
        <v>70553254.319999993</v>
      </c>
      <c r="F61" s="7">
        <f t="shared" si="0"/>
        <v>59.810698187313818</v>
      </c>
      <c r="G61" s="7">
        <f t="shared" si="1"/>
        <v>67.715701775857454</v>
      </c>
    </row>
    <row r="62" spans="1:7" ht="15.6" x14ac:dyDescent="0.3">
      <c r="A62" s="9" t="s">
        <v>119</v>
      </c>
      <c r="B62" s="12" t="s">
        <v>13</v>
      </c>
      <c r="C62" s="23">
        <v>75359447.459999993</v>
      </c>
      <c r="D62" s="23">
        <v>106528601.72</v>
      </c>
      <c r="E62" s="23">
        <v>77598596.049999997</v>
      </c>
      <c r="F62" s="7">
        <f t="shared" si="0"/>
        <v>72.842968739944894</v>
      </c>
      <c r="G62" s="7">
        <f t="shared" si="1"/>
        <v>102.971291145929</v>
      </c>
    </row>
    <row r="63" spans="1:7" ht="31.2" x14ac:dyDescent="0.3">
      <c r="A63" s="9" t="s">
        <v>4</v>
      </c>
      <c r="B63" s="12" t="s">
        <v>30</v>
      </c>
      <c r="C63" s="23">
        <v>132700000</v>
      </c>
      <c r="D63" s="23">
        <v>189081080.63999999</v>
      </c>
      <c r="E63" s="23">
        <v>147334000</v>
      </c>
      <c r="F63" s="7">
        <f t="shared" si="0"/>
        <v>77.921069364161227</v>
      </c>
      <c r="G63" s="7">
        <f t="shared" si="1"/>
        <v>111.02788244159758</v>
      </c>
    </row>
    <row r="64" spans="1:7" ht="15.6" x14ac:dyDescent="0.3">
      <c r="A64" s="9" t="s">
        <v>44</v>
      </c>
      <c r="B64" s="12" t="s">
        <v>74</v>
      </c>
      <c r="C64" s="23">
        <v>1534169005.8699999</v>
      </c>
      <c r="D64" s="23">
        <v>612180870.63</v>
      </c>
      <c r="E64" s="23">
        <v>502685889.14999998</v>
      </c>
      <c r="F64" s="7">
        <f t="shared" si="0"/>
        <v>82.113949204698628</v>
      </c>
      <c r="G64" s="7">
        <f t="shared" si="1"/>
        <v>32.766004737850622</v>
      </c>
    </row>
    <row r="65" spans="1:7" ht="15.6" x14ac:dyDescent="0.3">
      <c r="A65" s="10" t="s">
        <v>59</v>
      </c>
      <c r="B65" s="11" t="s">
        <v>12</v>
      </c>
      <c r="C65" s="5">
        <f>C66+C67+C68+C69+C70</f>
        <v>15031597786.120003</v>
      </c>
      <c r="D65" s="5">
        <f>D66+D67+D68+D69+D70</f>
        <v>20281009188.810001</v>
      </c>
      <c r="E65" s="5">
        <f>E66+E67+E68+E69+E70</f>
        <v>14482421575.859999</v>
      </c>
      <c r="F65" s="6">
        <f t="shared" si="0"/>
        <v>71.408781688490336</v>
      </c>
      <c r="G65" s="6">
        <f t="shared" si="1"/>
        <v>96.346521387319811</v>
      </c>
    </row>
    <row r="66" spans="1:7" s="1" customFormat="1" ht="15.6" x14ac:dyDescent="0.3">
      <c r="A66" s="9" t="s">
        <v>111</v>
      </c>
      <c r="B66" s="12" t="s">
        <v>23</v>
      </c>
      <c r="C66" s="23">
        <v>274348853.29000002</v>
      </c>
      <c r="D66" s="23">
        <v>397979665.50999999</v>
      </c>
      <c r="E66" s="23">
        <v>277516817.79000002</v>
      </c>
      <c r="F66" s="7">
        <f t="shared" si="0"/>
        <v>69.731406360767167</v>
      </c>
      <c r="G66" s="7">
        <f t="shared" si="1"/>
        <v>101.15472124705813</v>
      </c>
    </row>
    <row r="67" spans="1:7" s="8" customFormat="1" ht="15.6" x14ac:dyDescent="0.3">
      <c r="A67" s="9" t="s">
        <v>126</v>
      </c>
      <c r="B67" s="12" t="s">
        <v>42</v>
      </c>
      <c r="C67" s="23">
        <v>1305329048.3900001</v>
      </c>
      <c r="D67" s="23">
        <v>2103468817.6199999</v>
      </c>
      <c r="E67" s="23">
        <v>1351594621.1600001</v>
      </c>
      <c r="F67" s="7">
        <f t="shared" si="0"/>
        <v>64.255510223787454</v>
      </c>
      <c r="G67" s="7">
        <f t="shared" si="1"/>
        <v>103.54436092777253</v>
      </c>
    </row>
    <row r="68" spans="1:7" ht="15.6" x14ac:dyDescent="0.3">
      <c r="A68" s="9" t="s">
        <v>66</v>
      </c>
      <c r="B68" s="12" t="s">
        <v>60</v>
      </c>
      <c r="C68" s="23">
        <v>8692731252.2800007</v>
      </c>
      <c r="D68" s="23">
        <v>10681135387.620001</v>
      </c>
      <c r="E68" s="23">
        <v>7513608866.6400003</v>
      </c>
      <c r="F68" s="7">
        <f t="shared" si="0"/>
        <v>70.344664625716376</v>
      </c>
      <c r="G68" s="7">
        <f t="shared" si="1"/>
        <v>86.435536180521737</v>
      </c>
    </row>
    <row r="69" spans="1:7" ht="15.6" x14ac:dyDescent="0.3">
      <c r="A69" s="9" t="s">
        <v>80</v>
      </c>
      <c r="B69" s="12" t="s">
        <v>73</v>
      </c>
      <c r="C69" s="23">
        <v>4414084640.0500002</v>
      </c>
      <c r="D69" s="23">
        <v>6468417914.1599998</v>
      </c>
      <c r="E69" s="23">
        <v>4930042378.8699999</v>
      </c>
      <c r="F69" s="7">
        <f t="shared" si="0"/>
        <v>76.217128273014865</v>
      </c>
      <c r="G69" s="7">
        <f t="shared" si="1"/>
        <v>111.68889545385237</v>
      </c>
    </row>
    <row r="70" spans="1:7" ht="15.6" x14ac:dyDescent="0.3">
      <c r="A70" s="9" t="s">
        <v>115</v>
      </c>
      <c r="B70" s="12" t="s">
        <v>105</v>
      </c>
      <c r="C70" s="23">
        <v>345103992.11000001</v>
      </c>
      <c r="D70" s="23">
        <v>630007403.89999998</v>
      </c>
      <c r="E70" s="23">
        <v>409658891.39999998</v>
      </c>
      <c r="F70" s="7">
        <f t="shared" si="0"/>
        <v>65.024456675278131</v>
      </c>
      <c r="G70" s="7">
        <f t="shared" si="1"/>
        <v>118.7059265513867</v>
      </c>
    </row>
    <row r="71" spans="1:7" ht="15.6" x14ac:dyDescent="0.3">
      <c r="A71" s="10" t="s">
        <v>40</v>
      </c>
      <c r="B71" s="11" t="s">
        <v>132</v>
      </c>
      <c r="C71" s="5">
        <f>C72+C73+C74+C75</f>
        <v>2609697939.73</v>
      </c>
      <c r="D71" s="5">
        <f>D72+D73+D74+D75</f>
        <v>2435637832.0599999</v>
      </c>
      <c r="E71" s="5">
        <f>E72+E73+E74+E75</f>
        <v>1426602236.0299997</v>
      </c>
      <c r="F71" s="6">
        <f t="shared" si="0"/>
        <v>58.572018271838722</v>
      </c>
      <c r="G71" s="6">
        <f t="shared" si="1"/>
        <v>54.665416035757616</v>
      </c>
    </row>
    <row r="72" spans="1:7" s="1" customFormat="1" ht="15.6" x14ac:dyDescent="0.3">
      <c r="A72" s="9" t="s">
        <v>38</v>
      </c>
      <c r="B72" s="12" t="s">
        <v>1</v>
      </c>
      <c r="C72" s="23">
        <v>798378085.88999999</v>
      </c>
      <c r="D72" s="23">
        <v>1407145723.99</v>
      </c>
      <c r="E72" s="23">
        <v>868021272.35000002</v>
      </c>
      <c r="F72" s="7">
        <f t="shared" si="0"/>
        <v>61.686665250895409</v>
      </c>
      <c r="G72" s="7">
        <f t="shared" si="1"/>
        <v>108.7230834226073</v>
      </c>
    </row>
    <row r="73" spans="1:7" s="8" customFormat="1" ht="15.6" x14ac:dyDescent="0.3">
      <c r="A73" s="9" t="s">
        <v>114</v>
      </c>
      <c r="B73" s="12" t="s">
        <v>14</v>
      </c>
      <c r="C73" s="23">
        <v>1599642044.6500001</v>
      </c>
      <c r="D73" s="23">
        <v>705053661.05999994</v>
      </c>
      <c r="E73" s="23">
        <v>331669711.70999998</v>
      </c>
      <c r="F73" s="7">
        <f t="shared" si="0"/>
        <v>47.041768595507648</v>
      </c>
      <c r="G73" s="7">
        <f t="shared" si="1"/>
        <v>20.733995634790219</v>
      </c>
    </row>
    <row r="74" spans="1:7" ht="15.6" x14ac:dyDescent="0.3">
      <c r="A74" s="9" t="s">
        <v>31</v>
      </c>
      <c r="B74" s="12" t="s">
        <v>27</v>
      </c>
      <c r="C74" s="23">
        <v>194626918.68000001</v>
      </c>
      <c r="D74" s="23">
        <v>290154644.35000002</v>
      </c>
      <c r="E74" s="23">
        <v>206804037.09999999</v>
      </c>
      <c r="F74" s="7">
        <f t="shared" si="0"/>
        <v>71.273729759962734</v>
      </c>
      <c r="G74" s="7">
        <f t="shared" ref="G74:G86" si="3">E74/C74*100</f>
        <v>106.25664656389142</v>
      </c>
    </row>
    <row r="75" spans="1:7" ht="16.8" customHeight="1" x14ac:dyDescent="0.3">
      <c r="A75" s="9" t="s">
        <v>142</v>
      </c>
      <c r="B75" s="12" t="s">
        <v>63</v>
      </c>
      <c r="C75" s="23">
        <v>17050890.510000002</v>
      </c>
      <c r="D75" s="23">
        <v>33283802.66</v>
      </c>
      <c r="E75" s="23">
        <v>20107214.870000001</v>
      </c>
      <c r="F75" s="7">
        <f t="shared" si="0"/>
        <v>60.411411146132544</v>
      </c>
      <c r="G75" s="7">
        <f t="shared" si="3"/>
        <v>117.92471987435218</v>
      </c>
    </row>
    <row r="76" spans="1:7" ht="15.6" x14ac:dyDescent="0.3">
      <c r="A76" s="10" t="s">
        <v>101</v>
      </c>
      <c r="B76" s="11" t="s">
        <v>106</v>
      </c>
      <c r="C76" s="5">
        <f>C77+C78+C79</f>
        <v>130835345.77</v>
      </c>
      <c r="D76" s="5">
        <f>D77+D78+D79</f>
        <v>184934044</v>
      </c>
      <c r="E76" s="5">
        <f>E77+E78+E79</f>
        <v>124992987.08000001</v>
      </c>
      <c r="F76" s="6">
        <f t="shared" ref="F76:F86" si="4">E76/D76*100</f>
        <v>67.587873155469424</v>
      </c>
      <c r="G76" s="6">
        <f t="shared" si="3"/>
        <v>95.5345715978995</v>
      </c>
    </row>
    <row r="77" spans="1:7" s="1" customFormat="1" ht="15.6" x14ac:dyDescent="0.3">
      <c r="A77" s="9" t="s">
        <v>122</v>
      </c>
      <c r="B77" s="12" t="s">
        <v>118</v>
      </c>
      <c r="C77" s="23">
        <v>47490288.920000002</v>
      </c>
      <c r="D77" s="23">
        <v>54582568.060000002</v>
      </c>
      <c r="E77" s="23">
        <v>36832612.579999998</v>
      </c>
      <c r="F77" s="7">
        <f t="shared" si="4"/>
        <v>67.480541662150586</v>
      </c>
      <c r="G77" s="7">
        <f t="shared" si="3"/>
        <v>77.558198565703734</v>
      </c>
    </row>
    <row r="78" spans="1:7" s="8" customFormat="1" ht="15.6" x14ac:dyDescent="0.3">
      <c r="A78" s="9" t="s">
        <v>141</v>
      </c>
      <c r="B78" s="12" t="s">
        <v>135</v>
      </c>
      <c r="C78" s="23">
        <v>54126337.219999999</v>
      </c>
      <c r="D78" s="23">
        <v>82953075.379999995</v>
      </c>
      <c r="E78" s="23">
        <v>56424919.380000003</v>
      </c>
      <c r="F78" s="7">
        <f t="shared" si="4"/>
        <v>68.020286314308322</v>
      </c>
      <c r="G78" s="7">
        <f t="shared" si="3"/>
        <v>104.24669814744209</v>
      </c>
    </row>
    <row r="79" spans="1:7" ht="16.2" customHeight="1" x14ac:dyDescent="0.3">
      <c r="A79" s="9" t="s">
        <v>88</v>
      </c>
      <c r="B79" s="12" t="s">
        <v>19</v>
      </c>
      <c r="C79" s="23">
        <v>29218719.629999999</v>
      </c>
      <c r="D79" s="23">
        <v>47398400.560000002</v>
      </c>
      <c r="E79" s="23">
        <v>31735455.120000001</v>
      </c>
      <c r="F79" s="7">
        <f t="shared" si="4"/>
        <v>66.95469624513423</v>
      </c>
      <c r="G79" s="7">
        <f t="shared" si="3"/>
        <v>108.61343522874962</v>
      </c>
    </row>
    <row r="80" spans="1:7" ht="31.2" x14ac:dyDescent="0.3">
      <c r="A80" s="10" t="s">
        <v>155</v>
      </c>
      <c r="B80" s="11" t="s">
        <v>72</v>
      </c>
      <c r="C80" s="5">
        <f>C81</f>
        <v>127748743.97</v>
      </c>
      <c r="D80" s="5">
        <f>D81</f>
        <v>179791293.69999999</v>
      </c>
      <c r="E80" s="5">
        <f>E81</f>
        <v>104126281.53</v>
      </c>
      <c r="F80" s="6">
        <f t="shared" si="4"/>
        <v>57.915085534533873</v>
      </c>
      <c r="G80" s="6">
        <f t="shared" si="3"/>
        <v>81.508653857647786</v>
      </c>
    </row>
    <row r="81" spans="1:7" s="1" customFormat="1" ht="31.2" x14ac:dyDescent="0.3">
      <c r="A81" s="9" t="s">
        <v>156</v>
      </c>
      <c r="B81" s="12" t="s">
        <v>92</v>
      </c>
      <c r="C81" s="23">
        <v>127748743.97</v>
      </c>
      <c r="D81" s="23">
        <v>179791293.69999999</v>
      </c>
      <c r="E81" s="23">
        <v>104126281.53</v>
      </c>
      <c r="F81" s="7">
        <f t="shared" si="4"/>
        <v>57.915085534533873</v>
      </c>
      <c r="G81" s="7">
        <f t="shared" si="3"/>
        <v>81.508653857647786</v>
      </c>
    </row>
    <row r="82" spans="1:7" s="8" customFormat="1" ht="46.8" x14ac:dyDescent="0.3">
      <c r="A82" s="10" t="s">
        <v>152</v>
      </c>
      <c r="B82" s="11" t="s">
        <v>50</v>
      </c>
      <c r="C82" s="5">
        <f>C83+C84+C85</f>
        <v>0</v>
      </c>
      <c r="D82" s="5">
        <f>D83+D84+D85</f>
        <v>319089894.70999998</v>
      </c>
      <c r="E82" s="5">
        <f>E83+E84+E85</f>
        <v>0</v>
      </c>
      <c r="F82" s="6">
        <f t="shared" si="4"/>
        <v>0</v>
      </c>
      <c r="G82" s="6"/>
    </row>
    <row r="83" spans="1:7" s="1" customFormat="1" ht="46.8" x14ac:dyDescent="0.3">
      <c r="A83" s="9" t="s">
        <v>120</v>
      </c>
      <c r="B83" s="12" t="s">
        <v>62</v>
      </c>
      <c r="C83" s="21">
        <v>0</v>
      </c>
      <c r="D83" s="13">
        <v>0</v>
      </c>
      <c r="E83" s="13">
        <v>0</v>
      </c>
      <c r="F83" s="7"/>
      <c r="G83" s="7"/>
    </row>
    <row r="84" spans="1:7" s="8" customFormat="1" ht="15.6" x14ac:dyDescent="0.3">
      <c r="A84" s="9" t="s">
        <v>90</v>
      </c>
      <c r="B84" s="12" t="s">
        <v>76</v>
      </c>
      <c r="C84" s="21">
        <v>0</v>
      </c>
      <c r="D84" s="23">
        <v>310612419.33999997</v>
      </c>
      <c r="E84" s="13">
        <v>0</v>
      </c>
      <c r="F84" s="7">
        <f t="shared" si="4"/>
        <v>0</v>
      </c>
      <c r="G84" s="7"/>
    </row>
    <row r="85" spans="1:7" ht="15.6" x14ac:dyDescent="0.3">
      <c r="A85" s="9" t="s">
        <v>84</v>
      </c>
      <c r="B85" s="12" t="s">
        <v>97</v>
      </c>
      <c r="C85" s="21">
        <v>0</v>
      </c>
      <c r="D85" s="23">
        <v>8477475.3699999992</v>
      </c>
      <c r="E85" s="13">
        <v>0</v>
      </c>
      <c r="F85" s="7">
        <f t="shared" si="4"/>
        <v>0</v>
      </c>
      <c r="G85" s="7"/>
    </row>
    <row r="86" spans="1:7" s="1" customFormat="1" ht="20.399999999999999" customHeight="1" x14ac:dyDescent="0.3">
      <c r="A86" s="29" t="s">
        <v>145</v>
      </c>
      <c r="B86" s="30"/>
      <c r="C86" s="18">
        <f>C7+C17+C20+C25+C36+C41+C46+C54+C58+C65+C71+C76+C80+C82</f>
        <v>60311501278.18</v>
      </c>
      <c r="D86" s="18">
        <f>D7+D17+D20+D25+D36+D41+D46+D54+D58+D65+D71+D76+D80+D82</f>
        <v>104757820165.73001</v>
      </c>
      <c r="E86" s="18">
        <f>E7+E17+E20+E25+E36+E41+E46+E54+E58+E65+E71+E76+E80+E82</f>
        <v>63950495110.369995</v>
      </c>
      <c r="F86" s="19">
        <f t="shared" si="4"/>
        <v>61.046034567346283</v>
      </c>
      <c r="G86" s="19">
        <f t="shared" si="3"/>
        <v>106.03366481528215</v>
      </c>
    </row>
  </sheetData>
  <mergeCells count="12">
    <mergeCell ref="A86:B86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2022-07-26T08:14:34Z</cp:lastPrinted>
  <dcterms:created xsi:type="dcterms:W3CDTF">2017-05-03T15:49:45Z</dcterms:created>
  <dcterms:modified xsi:type="dcterms:W3CDTF">2022-10-21T12:41:03Z</dcterms:modified>
</cp:coreProperties>
</file>